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Gerencia/"/>
    </mc:Choice>
  </mc:AlternateContent>
  <xr:revisionPtr revIDLastSave="1" documentId="13_ncr:1_{5ABF778B-85F6-4E40-AF65-1078D45107FB}" xr6:coauthVersionLast="47" xr6:coauthVersionMax="47" xr10:uidLastSave="{23F184E1-6AA7-43F7-AA45-53F16C9101EA}"/>
  <bookViews>
    <workbookView xWindow="1960" yWindow="500" windowWidth="24500" windowHeight="14360" xr2:uid="{F9286E1F-F4EF-4A16-9150-4835E4F0C699}"/>
  </bookViews>
  <sheets>
    <sheet name="PRESUP. GERENCIA 2023" sheetId="1" r:id="rId1"/>
  </sheets>
  <externalReferences>
    <externalReference r:id="rId2"/>
    <externalReference r:id="rId3"/>
  </externalReferences>
  <definedNames>
    <definedName name="ANEXO_4" localSheetId="0">#REF!</definedName>
    <definedName name="ANEXO_4">#REF!</definedName>
    <definedName name="anscount" hidden="1">1</definedName>
    <definedName name="B23N" localSheetId="0">#REF!</definedName>
    <definedName name="B23N">#REF!</definedName>
    <definedName name="BuiltIn_AutoFilter___4" localSheetId="0">#REF!</definedName>
    <definedName name="BuiltIn_AutoFilter___4">#REF!</definedName>
    <definedName name="BuiltIn_Print_Area" localSheetId="0">#REF!</definedName>
    <definedName name="BuiltIn_Print_Area">#REF!</definedName>
    <definedName name="BuiltIn_Print_Titles" localSheetId="0">#REF!</definedName>
    <definedName name="BuiltIn_Print_Titles">#REF!</definedName>
    <definedName name="BuiltIn_Print_Titles___0">#N/A</definedName>
    <definedName name="Cantidad" localSheetId="0">#REF!</definedName>
    <definedName name="Cantidad">#REF!</definedName>
    <definedName name="CRONOGRAMA">#REF!</definedName>
    <definedName name="CRONORGAMA">#REF!</definedName>
    <definedName name="EQUI">[1]EQUIPO!$B$2:$B$36</definedName>
    <definedName name="EQUIPO_1">[1]EQUIPO!$B$2:$D$36</definedName>
    <definedName name="fiducia">#REF!</definedName>
    <definedName name="Item" localSheetId="0">#REF!</definedName>
    <definedName name="Item">#REF!</definedName>
    <definedName name="ITEMPROPUESTA" localSheetId="0">#REF!</definedName>
    <definedName name="ITEMPROPUESTA">#REF!</definedName>
    <definedName name="MATER">[1]MATERIAL!$B$3:$B$580</definedName>
    <definedName name="Materiales" localSheetId="0">#REF!</definedName>
    <definedName name="Materiales">#REF!</definedName>
    <definedName name="NST" localSheetId="0">#REF!</definedName>
    <definedName name="NST">#REF!</definedName>
    <definedName name="Print_Area" localSheetId="0">'PRESUP. GERENCIA 2023'!$B$1:$H$45</definedName>
    <definedName name="QQQ">#REF!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innombre" localSheetId="0">#REF!</definedName>
    <definedName name="Sinnombre">#REF!</definedName>
    <definedName name="Subtotal" localSheetId="0">#REF!</definedName>
    <definedName name="Subtotal">#REF!</definedName>
    <definedName name="UN" localSheetId="0">#REF!</definedName>
    <definedName name="UN">#REF!</definedName>
    <definedName name="unnamed">"$"</definedName>
    <definedName name="Vr._Unit." localSheetId="0">#REF!</definedName>
    <definedName name="Vr._Unit.">#REF!</definedName>
    <definedName name="Vr__Unit_">#N/A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H29" i="1"/>
  <c r="H28" i="1"/>
  <c r="H23" i="1"/>
  <c r="H24" i="1" s="1"/>
  <c r="C23" i="1"/>
  <c r="D18" i="1"/>
  <c r="H18" i="1" s="1"/>
  <c r="D17" i="1"/>
  <c r="H17" i="1" s="1"/>
  <c r="D12" i="1"/>
  <c r="F12" i="1" s="1"/>
  <c r="H12" i="1" s="1"/>
  <c r="D11" i="1"/>
  <c r="F11" i="1" s="1"/>
  <c r="H11" i="1" s="1"/>
  <c r="G10" i="1"/>
  <c r="H10" i="1" s="1"/>
  <c r="F10" i="1"/>
  <c r="D10" i="1"/>
  <c r="H13" i="1" l="1"/>
  <c r="H31" i="1" s="1"/>
  <c r="H32" i="1" s="1"/>
  <c r="H33" i="1" s="1"/>
  <c r="H19" i="1"/>
  <c r="H34" i="1" l="1"/>
  <c r="H35" i="1" s="1"/>
  <c r="D5" i="1" s="1"/>
</calcChain>
</file>

<file path=xl/sharedStrings.xml><?xml version="1.0" encoding="utf-8"?>
<sst xmlns="http://schemas.openxmlformats.org/spreadsheetml/2006/main" count="53" uniqueCount="33">
  <si>
    <t>MANTENIMIENTO Y DOTACIÓN INSTITUCIÓN EDUCATIVA GABRIELA MISTRAL</t>
  </si>
  <si>
    <t>PRESUPUESTO DESGLOSADO DE LA GERENCIA</t>
  </si>
  <si>
    <t>Duración del proyecto en meses:</t>
  </si>
  <si>
    <t xml:space="preserve">CALCULO DE RECURSOS PROPUESTOS PARA LA GERENCIA </t>
  </si>
  <si>
    <t>AÑO 2023</t>
  </si>
  <si>
    <t>ITEM</t>
  </si>
  <si>
    <t>COSTO MES</t>
  </si>
  <si>
    <t>PRESTACIONES</t>
  </si>
  <si>
    <t>DEDICACIÓN</t>
  </si>
  <si>
    <t>TOTAL MES</t>
  </si>
  <si>
    <t>MESES</t>
  </si>
  <si>
    <t>TOTAL</t>
  </si>
  <si>
    <t>GERENTE ING CIVIL</t>
  </si>
  <si>
    <t xml:space="preserve">ADMINISTRADOR </t>
  </si>
  <si>
    <t>ABOGADO</t>
  </si>
  <si>
    <t>TOTAL COSTOS PERSONAL DE DIRECCIÓN:</t>
  </si>
  <si>
    <t xml:space="preserve">COSTOS ADMINISTRATIVOS </t>
  </si>
  <si>
    <t>CONTADOR</t>
  </si>
  <si>
    <t>AUX ADMINISTRATIVO</t>
  </si>
  <si>
    <t>TOTAL COSTOS ADMINISTRATIVOS</t>
  </si>
  <si>
    <t>COSTOS DE TRANSPORTE</t>
  </si>
  <si>
    <t>% USO</t>
  </si>
  <si>
    <t>VEHICULO (INCLUYE CONDUCTOR)</t>
  </si>
  <si>
    <t>TOTAL COSTOS TRANSPORTE</t>
  </si>
  <si>
    <t>OTROS GASTOS ADMINSTRATIVOS (PÓLIZAS, INFORMES, ETC)</t>
  </si>
  <si>
    <t>SUBTOTAL</t>
  </si>
  <si>
    <t>FACTOR MULTIPLICADOR</t>
  </si>
  <si>
    <t>IPC 2021-2023</t>
  </si>
  <si>
    <t>IVA</t>
  </si>
  <si>
    <t>VALOR TOTAL GERENCIA</t>
  </si>
  <si>
    <t>DIEGO VELASCO SIERRA</t>
  </si>
  <si>
    <t>INGENIERO CIVIL</t>
  </si>
  <si>
    <t>MAT. PROFESIONAL: 3121 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</si>
</sst>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$&quot;\ * #,##0.00_-;\-&quot;$&quot;\ * #,##0.00_-;_-&quot;$&quot;\ * &quot;-&quot;??_-;_-@_-"/>
    <numFmt numFmtId="164" formatCode="_ &quot;$&quot;\ * #,##0_ ;_ &quot;$&quot;\ * \-#,##0_ ;_ &quot;$&quot;\ * &quot;-&quot;_ ;_ @_ "/>
    <numFmt numFmtId="165" formatCode="_(&quot;$&quot;\ * #,##0.00_);_(&quot;$&quot;\ * \(#,##0.00\);_(&quot;$&quot;\ * &quot;-&quot;??_);_(@_)"/>
    <numFmt numFmtId="166" formatCode="_(&quot;$&quot;\ * #,##0_);_(&quot;$&quot;\ * \(#,##0\);_(&quot;$&quot;\ * &quot;-&quot;??_);_(@_)"/>
    <numFmt numFmtId="167" formatCode="_-* #,##0.00_-;\-* #,##0.00_-;_-* &quot;-&quot;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dashed">
        <color indexed="64"/>
      </left>
      <right style="medium">
        <color indexed="64"/>
      </right>
      <top style="thick">
        <color indexed="64"/>
      </top>
      <bottom/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88">
    <xf numFmtId="0" fontId="0" fillId="0" borderId="0" xfId="0"/>
    <xf numFmtId="0" fontId="3" fillId="0" borderId="4" xfId="4" applyFont="1" applyBorder="1" applyAlignment="1">
      <alignment horizontal="centerContinuous" vertical="center" wrapText="1"/>
    </xf>
    <xf numFmtId="164" fontId="3" fillId="0" borderId="0" xfId="4" applyNumberFormat="1" applyFont="1" applyAlignment="1">
      <alignment horizontal="centerContinuous" vertical="center" wrapText="1"/>
    </xf>
    <xf numFmtId="0" fontId="3" fillId="0" borderId="0" xfId="4" applyFont="1" applyAlignment="1">
      <alignment horizontal="centerContinuous" vertical="center" wrapText="1"/>
    </xf>
    <xf numFmtId="0" fontId="3" fillId="0" borderId="5" xfId="4" applyFont="1" applyBorder="1" applyAlignment="1">
      <alignment horizontal="centerContinuous" vertical="center" wrapText="1"/>
    </xf>
    <xf numFmtId="0" fontId="4" fillId="0" borderId="4" xfId="4" applyFont="1" applyBorder="1" applyAlignment="1">
      <alignment horizontal="center" vertical="center"/>
    </xf>
    <xf numFmtId="164" fontId="5" fillId="0" borderId="0" xfId="4" applyNumberFormat="1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2" fontId="3" fillId="0" borderId="0" xfId="4" applyNumberFormat="1" applyFont="1" applyAlignment="1">
      <alignment horizontal="center" vertical="center"/>
    </xf>
    <xf numFmtId="164" fontId="3" fillId="0" borderId="0" xfId="4" applyNumberFormat="1" applyFont="1" applyAlignment="1">
      <alignment horizontal="center" vertical="center"/>
    </xf>
    <xf numFmtId="0" fontId="7" fillId="0" borderId="4" xfId="0" applyFont="1" applyBorder="1"/>
    <xf numFmtId="0" fontId="4" fillId="0" borderId="0" xfId="4" applyFont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164" fontId="5" fillId="0" borderId="10" xfId="4" applyNumberFormat="1" applyFont="1" applyBorder="1" applyAlignment="1">
      <alignment horizontal="center" vertical="center"/>
    </xf>
    <xf numFmtId="0" fontId="5" fillId="0" borderId="10" xfId="4" applyFont="1" applyBorder="1" applyAlignment="1">
      <alignment horizontal="center" vertical="center"/>
    </xf>
    <xf numFmtId="166" fontId="5" fillId="0" borderId="11" xfId="5" applyNumberFormat="1" applyFont="1" applyBorder="1" applyAlignment="1">
      <alignment horizontal="center" vertical="center"/>
    </xf>
    <xf numFmtId="0" fontId="4" fillId="0" borderId="12" xfId="4" applyFont="1" applyBorder="1" applyAlignment="1">
      <alignment horizontal="left" vertical="center" wrapText="1"/>
    </xf>
    <xf numFmtId="164" fontId="4" fillId="0" borderId="13" xfId="4" applyNumberFormat="1" applyFont="1" applyBorder="1" applyAlignment="1">
      <alignment horizontal="center" vertical="center" wrapText="1"/>
    </xf>
    <xf numFmtId="164" fontId="4" fillId="0" borderId="14" xfId="4" applyNumberFormat="1" applyFont="1" applyBorder="1" applyAlignment="1">
      <alignment horizontal="center" vertical="center" wrapText="1"/>
    </xf>
    <xf numFmtId="4" fontId="8" fillId="0" borderId="13" xfId="4" applyNumberFormat="1" applyFont="1" applyBorder="1" applyAlignment="1">
      <alignment horizontal="center" vertical="center" wrapText="1"/>
    </xf>
    <xf numFmtId="166" fontId="4" fillId="0" borderId="14" xfId="5" applyNumberFormat="1" applyFont="1" applyFill="1" applyBorder="1" applyAlignment="1">
      <alignment horizontal="center" vertical="center" wrapText="1"/>
    </xf>
    <xf numFmtId="3" fontId="4" fillId="0" borderId="13" xfId="4" applyNumberFormat="1" applyFont="1" applyBorder="1" applyAlignment="1">
      <alignment horizontal="center" vertical="center" wrapText="1"/>
    </xf>
    <xf numFmtId="166" fontId="4" fillId="0" borderId="15" xfId="5" applyNumberFormat="1" applyFont="1" applyFill="1" applyBorder="1" applyAlignment="1">
      <alignment horizontal="center" vertical="center"/>
    </xf>
    <xf numFmtId="0" fontId="4" fillId="0" borderId="16" xfId="4" applyFont="1" applyBorder="1" applyAlignment="1">
      <alignment horizontal="left" vertical="center" wrapText="1"/>
    </xf>
    <xf numFmtId="164" fontId="4" fillId="0" borderId="17" xfId="4" applyNumberFormat="1" applyFont="1" applyBorder="1" applyAlignment="1">
      <alignment horizontal="center" vertical="center" wrapText="1"/>
    </xf>
    <xf numFmtId="4" fontId="4" fillId="0" borderId="17" xfId="4" applyNumberFormat="1" applyFont="1" applyBorder="1" applyAlignment="1">
      <alignment horizontal="center" vertical="center" wrapText="1"/>
    </xf>
    <xf numFmtId="3" fontId="4" fillId="0" borderId="18" xfId="4" applyNumberFormat="1" applyFont="1" applyBorder="1" applyAlignment="1">
      <alignment horizontal="center" vertical="center" wrapText="1"/>
    </xf>
    <xf numFmtId="0" fontId="5" fillId="0" borderId="19" xfId="4" applyFont="1" applyBorder="1" applyAlignment="1">
      <alignment horizontal="right" vertical="center"/>
    </xf>
    <xf numFmtId="164" fontId="5" fillId="0" borderId="20" xfId="4" applyNumberFormat="1" applyFont="1" applyBorder="1" applyAlignment="1">
      <alignment horizontal="right" vertical="center"/>
    </xf>
    <xf numFmtId="0" fontId="5" fillId="0" borderId="20" xfId="4" applyFont="1" applyBorder="1" applyAlignment="1">
      <alignment horizontal="right" vertical="center"/>
    </xf>
    <xf numFmtId="0" fontId="5" fillId="0" borderId="21" xfId="4" applyFont="1" applyBorder="1" applyAlignment="1">
      <alignment horizontal="right" vertical="center"/>
    </xf>
    <xf numFmtId="164" fontId="4" fillId="0" borderId="0" xfId="4" applyNumberFormat="1" applyFont="1" applyAlignment="1">
      <alignment horizontal="center" vertical="center"/>
    </xf>
    <xf numFmtId="166" fontId="4" fillId="0" borderId="5" xfId="5" applyNumberFormat="1" applyFont="1" applyBorder="1" applyAlignment="1">
      <alignment horizontal="center"/>
    </xf>
    <xf numFmtId="0" fontId="5" fillId="0" borderId="19" xfId="4" applyFont="1" applyBorder="1" applyAlignment="1">
      <alignment horizontal="centerContinuous" vertical="center"/>
    </xf>
    <xf numFmtId="164" fontId="5" fillId="0" borderId="20" xfId="4" applyNumberFormat="1" applyFont="1" applyBorder="1" applyAlignment="1">
      <alignment horizontal="centerContinuous" vertical="center"/>
    </xf>
    <xf numFmtId="0" fontId="5" fillId="0" borderId="20" xfId="4" applyFont="1" applyBorder="1" applyAlignment="1">
      <alignment horizontal="centerContinuous" vertical="center"/>
    </xf>
    <xf numFmtId="0" fontId="5" fillId="0" borderId="22" xfId="4" applyFont="1" applyBorder="1" applyAlignment="1">
      <alignment horizontal="centerContinuous" vertical="center"/>
    </xf>
    <xf numFmtId="0" fontId="4" fillId="0" borderId="23" xfId="4" applyFont="1" applyBorder="1" applyAlignment="1">
      <alignment horizontal="left" vertical="center" wrapText="1"/>
    </xf>
    <xf numFmtId="4" fontId="4" fillId="0" borderId="13" xfId="4" applyNumberFormat="1" applyFont="1" applyBorder="1" applyAlignment="1">
      <alignment horizontal="center" vertical="center" wrapText="1"/>
    </xf>
    <xf numFmtId="3" fontId="4" fillId="0" borderId="14" xfId="4" applyNumberFormat="1" applyFont="1" applyBorder="1" applyAlignment="1">
      <alignment horizontal="center" vertical="center" wrapText="1"/>
    </xf>
    <xf numFmtId="164" fontId="4" fillId="0" borderId="15" xfId="5" applyNumberFormat="1" applyFont="1" applyFill="1" applyBorder="1" applyAlignment="1">
      <alignment horizontal="center" vertical="center"/>
    </xf>
    <xf numFmtId="0" fontId="5" fillId="0" borderId="4" xfId="4" applyFont="1" applyBorder="1" applyAlignment="1">
      <alignment horizontal="right" vertical="center"/>
    </xf>
    <xf numFmtId="164" fontId="5" fillId="0" borderId="0" xfId="4" applyNumberFormat="1" applyFont="1" applyAlignment="1">
      <alignment horizontal="right" vertical="center"/>
    </xf>
    <xf numFmtId="0" fontId="5" fillId="0" borderId="0" xfId="4" applyFont="1" applyAlignment="1">
      <alignment horizontal="right" vertical="center"/>
    </xf>
    <xf numFmtId="166" fontId="5" fillId="0" borderId="5" xfId="5" applyNumberFormat="1" applyFont="1" applyBorder="1" applyAlignment="1">
      <alignment horizontal="center" vertical="center"/>
    </xf>
    <xf numFmtId="41" fontId="0" fillId="0" borderId="0" xfId="1" applyFont="1"/>
    <xf numFmtId="166" fontId="4" fillId="0" borderId="5" xfId="5" applyNumberFormat="1" applyFont="1" applyBorder="1" applyAlignment="1">
      <alignment horizontal="center" vertical="center"/>
    </xf>
    <xf numFmtId="0" fontId="5" fillId="0" borderId="24" xfId="4" applyFont="1" applyBorder="1" applyAlignment="1">
      <alignment horizontal="right" vertical="center"/>
    </xf>
    <xf numFmtId="164" fontId="5" fillId="0" borderId="25" xfId="4" applyNumberFormat="1" applyFont="1" applyBorder="1" applyAlignment="1">
      <alignment horizontal="right" vertical="center"/>
    </xf>
    <xf numFmtId="0" fontId="5" fillId="0" borderId="25" xfId="4" applyFont="1" applyBorder="1" applyAlignment="1">
      <alignment horizontal="right" vertical="center"/>
    </xf>
    <xf numFmtId="0" fontId="5" fillId="0" borderId="26" xfId="4" applyFont="1" applyBorder="1" applyAlignment="1">
      <alignment horizontal="right" vertical="center"/>
    </xf>
    <xf numFmtId="166" fontId="5" fillId="0" borderId="27" xfId="5" applyNumberFormat="1" applyFont="1" applyBorder="1" applyAlignment="1">
      <alignment horizontal="center" vertical="center"/>
    </xf>
    <xf numFmtId="0" fontId="5" fillId="0" borderId="19" xfId="4" applyFont="1" applyBorder="1" applyAlignment="1">
      <alignment horizontal="left" vertical="center"/>
    </xf>
    <xf numFmtId="167" fontId="5" fillId="0" borderId="20" xfId="1" applyNumberFormat="1" applyFont="1" applyBorder="1" applyAlignment="1">
      <alignment horizontal="right" vertical="center"/>
    </xf>
    <xf numFmtId="166" fontId="5" fillId="0" borderId="22" xfId="5" applyNumberFormat="1" applyFont="1" applyBorder="1" applyAlignment="1">
      <alignment horizontal="center" vertical="center"/>
    </xf>
    <xf numFmtId="166" fontId="0" fillId="0" borderId="0" xfId="0" applyNumberFormat="1"/>
    <xf numFmtId="0" fontId="2" fillId="3" borderId="19" xfId="0" applyFont="1" applyFill="1" applyBorder="1"/>
    <xf numFmtId="2" fontId="2" fillId="3" borderId="20" xfId="0" applyNumberFormat="1" applyFont="1" applyFill="1" applyBorder="1"/>
    <xf numFmtId="0" fontId="2" fillId="3" borderId="20" xfId="0" applyFont="1" applyFill="1" applyBorder="1"/>
    <xf numFmtId="166" fontId="2" fillId="3" borderId="22" xfId="0" applyNumberFormat="1" applyFont="1" applyFill="1" applyBorder="1"/>
    <xf numFmtId="9" fontId="5" fillId="0" borderId="20" xfId="3" applyFont="1" applyBorder="1" applyAlignment="1">
      <alignment horizontal="right" vertical="center"/>
    </xf>
    <xf numFmtId="0" fontId="9" fillId="4" borderId="19" xfId="4" applyFont="1" applyFill="1" applyBorder="1" applyAlignment="1">
      <alignment horizontal="left" vertical="center"/>
    </xf>
    <xf numFmtId="164" fontId="9" fillId="4" borderId="20" xfId="4" applyNumberFormat="1" applyFont="1" applyFill="1" applyBorder="1" applyAlignment="1">
      <alignment horizontal="right" vertical="center"/>
    </xf>
    <xf numFmtId="0" fontId="9" fillId="4" borderId="20" xfId="4" applyFont="1" applyFill="1" applyBorder="1" applyAlignment="1">
      <alignment horizontal="right" vertical="center"/>
    </xf>
    <xf numFmtId="167" fontId="9" fillId="4" borderId="20" xfId="1" applyNumberFormat="1" applyFont="1" applyFill="1" applyBorder="1" applyAlignment="1">
      <alignment horizontal="right" vertical="center"/>
    </xf>
    <xf numFmtId="166" fontId="9" fillId="4" borderId="22" xfId="5" applyNumberFormat="1" applyFont="1" applyFill="1" applyBorder="1" applyAlignment="1">
      <alignment horizontal="center" vertical="center"/>
    </xf>
    <xf numFmtId="0" fontId="10" fillId="0" borderId="0" xfId="0" applyFont="1"/>
    <xf numFmtId="0" fontId="2" fillId="0" borderId="0" xfId="6" applyFont="1"/>
    <xf numFmtId="0" fontId="1" fillId="0" borderId="0" xfId="7"/>
    <xf numFmtId="44" fontId="0" fillId="0" borderId="0" xfId="2" applyFont="1"/>
    <xf numFmtId="44" fontId="0" fillId="0" borderId="0" xfId="0" applyNumberFormat="1"/>
    <xf numFmtId="9" fontId="0" fillId="0" borderId="0" xfId="3" applyFont="1"/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/>
    </xf>
    <xf numFmtId="4" fontId="3" fillId="0" borderId="1" xfId="4" applyNumberFormat="1" applyFont="1" applyBorder="1" applyAlignment="1">
      <alignment horizontal="center" vertical="center" wrapText="1"/>
    </xf>
    <xf numFmtId="4" fontId="3" fillId="0" borderId="2" xfId="4" applyNumberFormat="1" applyFont="1" applyBorder="1" applyAlignment="1">
      <alignment horizontal="center" vertical="center" wrapText="1"/>
    </xf>
    <xf numFmtId="4" fontId="3" fillId="0" borderId="3" xfId="4" applyNumberFormat="1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0" xfId="4" applyFont="1" applyAlignment="1">
      <alignment horizontal="center" vertical="center" wrapText="1"/>
    </xf>
    <xf numFmtId="0" fontId="4" fillId="0" borderId="4" xfId="4" applyFont="1" applyBorder="1" applyAlignment="1">
      <alignment horizontal="center" vertical="center" wrapText="1"/>
    </xf>
    <xf numFmtId="0" fontId="4" fillId="0" borderId="0" xfId="4" applyFont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/>
    </xf>
    <xf numFmtId="0" fontId="3" fillId="2" borderId="0" xfId="4" applyFont="1" applyFill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7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/>
    </xf>
  </cellXfs>
  <cellStyles count="8">
    <cellStyle name="Millares [0]" xfId="1" builtinId="6"/>
    <cellStyle name="Moneda" xfId="2" builtinId="4"/>
    <cellStyle name="Moneda 5 3" xfId="5" xr:uid="{F13B977D-69AD-4D15-8B60-83028C564BF0}"/>
    <cellStyle name="Normal" xfId="0" builtinId="0"/>
    <cellStyle name="Normal 10 2" xfId="4" xr:uid="{C32E2048-E313-4D61-808B-463AD8DEF413}"/>
    <cellStyle name="Normal 12" xfId="6" xr:uid="{6AA7A017-C994-405C-8667-10EC57468CFE}"/>
    <cellStyle name="Normal 16" xfId="7" xr:uid="{93040906-ADE6-437D-9434-E884E0B3ABB6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ILLA%20TAKOA\Presupuesto\APUS%20VILLA%20TAKO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3a96804599720d23/Documents/2.TRESVP/2.OBRAS%20POR%20IMPUESTOS/ESCUELAS%20YOTOCO/2023/PRESUPUESTO%20AJUSTE%20IPC.xlsx" TargetMode="External"/><Relationship Id="rId1" Type="http://schemas.openxmlformats.org/officeDocument/2006/relationships/externalLinkPath" Target="https://d.docs.live.net/3a96804599720d23/Documents/2.TRESVP/2.OBRAS%20POR%20IMPUESTOS/ESCUELAS%20YOTOCO/2023/PRESUPUESTO%20AJUSTE%20IP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UNITARIOS"/>
      <sheetName val="MATERIAL"/>
      <sheetName val="EQUIPO"/>
      <sheetName val="TRANSPORTE"/>
      <sheetName val="MANO OBRA"/>
      <sheetName val="MEMORIA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 PPTO"/>
      <sheetName val="PRESUPUESTO 2023 "/>
      <sheetName val="APUS 2023 "/>
      <sheetName val="AIU 2023 "/>
      <sheetName val="PRESUP. GERENCIA 2023"/>
      <sheetName val="INTERVENTORIA 2023 (2)"/>
      <sheetName val="INTERVENTORIA 2023"/>
      <sheetName val="CRONOGRAMA "/>
      <sheetName val="PRESUPUESTO 2023"/>
      <sheetName val="APUS 2021"/>
    </sheetNames>
    <sheetDataSet>
      <sheetData sheetId="0"/>
      <sheetData sheetId="1"/>
      <sheetData sheetId="2">
        <row r="11">
          <cell r="D11">
            <v>1.28210208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4EBE9-EDC5-478C-9434-834E97D71DA5}">
  <sheetPr>
    <pageSetUpPr fitToPage="1"/>
  </sheetPr>
  <dimension ref="B1:L45"/>
  <sheetViews>
    <sheetView showGridLines="0" tabSelected="1" view="pageBreakPreview" zoomScaleNormal="100" zoomScaleSheetLayoutView="100" workbookViewId="0">
      <selection activeCell="G4" sqref="G4"/>
    </sheetView>
  </sheetViews>
  <sheetFormatPr defaultColWidth="11.42578125" defaultRowHeight="15"/>
  <cols>
    <col min="2" max="2" width="31.28515625" customWidth="1"/>
    <col min="3" max="3" width="20.42578125" customWidth="1"/>
    <col min="4" max="4" width="22.85546875" customWidth="1"/>
    <col min="6" max="6" width="15.140625" bestFit="1" customWidth="1"/>
    <col min="8" max="8" width="18.28515625" bestFit="1" customWidth="1"/>
    <col min="10" max="11" width="14" bestFit="1" customWidth="1"/>
  </cols>
  <sheetData>
    <row r="1" spans="2:8" ht="15.95">
      <c r="B1" s="75" t="s">
        <v>0</v>
      </c>
      <c r="C1" s="76"/>
      <c r="D1" s="76"/>
      <c r="E1" s="76"/>
      <c r="F1" s="76"/>
      <c r="G1" s="76"/>
      <c r="H1" s="77"/>
    </row>
    <row r="2" spans="2:8" ht="25.5" customHeight="1">
      <c r="B2" s="1" t="s">
        <v>1</v>
      </c>
      <c r="C2" s="2"/>
      <c r="D2" s="3"/>
      <c r="E2" s="3"/>
      <c r="F2" s="3"/>
      <c r="G2" s="3"/>
      <c r="H2" s="4"/>
    </row>
    <row r="3" spans="2:8">
      <c r="B3" s="5"/>
      <c r="C3" s="6"/>
      <c r="D3" s="7"/>
      <c r="E3" s="7"/>
      <c r="F3" s="7"/>
      <c r="G3" s="7"/>
      <c r="H3" s="8"/>
    </row>
    <row r="4" spans="2:8" ht="15.95">
      <c r="B4" s="78" t="s">
        <v>2</v>
      </c>
      <c r="C4" s="79"/>
      <c r="D4" s="9">
        <v>11</v>
      </c>
      <c r="E4" s="7"/>
      <c r="F4" s="7"/>
      <c r="G4" s="7"/>
      <c r="H4" s="8"/>
    </row>
    <row r="5" spans="2:8" ht="15.95">
      <c r="B5" s="80"/>
      <c r="C5" s="81"/>
      <c r="D5" s="10">
        <f>H35</f>
        <v>211603241.60153148</v>
      </c>
      <c r="E5" s="7"/>
      <c r="F5" s="7"/>
      <c r="G5" s="7"/>
      <c r="H5" s="8"/>
    </row>
    <row r="6" spans="2:8">
      <c r="B6" s="11"/>
      <c r="C6" s="12"/>
      <c r="D6" s="6"/>
      <c r="E6" s="7"/>
      <c r="F6" s="7"/>
      <c r="G6" s="7"/>
      <c r="H6" s="8"/>
    </row>
    <row r="7" spans="2:8" ht="15.95">
      <c r="B7" s="82" t="s">
        <v>3</v>
      </c>
      <c r="C7" s="83"/>
      <c r="D7" s="83"/>
      <c r="E7" s="83"/>
      <c r="F7" s="83"/>
      <c r="G7" s="83"/>
      <c r="H7" s="84"/>
    </row>
    <row r="8" spans="2:8" ht="19.7" customHeight="1" thickBot="1">
      <c r="B8" s="85" t="s">
        <v>4</v>
      </c>
      <c r="C8" s="86"/>
      <c r="D8" s="86"/>
      <c r="E8" s="86"/>
      <c r="F8" s="86"/>
      <c r="G8" s="86"/>
      <c r="H8" s="87"/>
    </row>
    <row r="9" spans="2:8" ht="15.95" thickBot="1">
      <c r="B9" s="13" t="s">
        <v>5</v>
      </c>
      <c r="C9" s="14" t="s">
        <v>6</v>
      </c>
      <c r="D9" s="14" t="s">
        <v>7</v>
      </c>
      <c r="E9" s="15" t="s">
        <v>8</v>
      </c>
      <c r="F9" s="15" t="s">
        <v>9</v>
      </c>
      <c r="G9" s="15" t="s">
        <v>10</v>
      </c>
      <c r="H9" s="16" t="s">
        <v>11</v>
      </c>
    </row>
    <row r="10" spans="2:8">
      <c r="B10" s="17" t="s">
        <v>12</v>
      </c>
      <c r="C10" s="18">
        <v>7000000</v>
      </c>
      <c r="D10" s="19">
        <f>C10*0.52</f>
        <v>3640000</v>
      </c>
      <c r="E10" s="20">
        <v>0.4</v>
      </c>
      <c r="F10" s="21">
        <f>(C10+D10)*E10</f>
        <v>4256000</v>
      </c>
      <c r="G10" s="22">
        <f>D4</f>
        <v>11</v>
      </c>
      <c r="H10" s="23">
        <f>+G10*F10</f>
        <v>46816000</v>
      </c>
    </row>
    <row r="11" spans="2:8">
      <c r="B11" s="24" t="s">
        <v>13</v>
      </c>
      <c r="C11" s="25">
        <v>4000000</v>
      </c>
      <c r="D11" s="19">
        <f t="shared" ref="D11:D12" si="0">C11*0.52</f>
        <v>2080000</v>
      </c>
      <c r="E11" s="26">
        <v>0.4</v>
      </c>
      <c r="F11" s="21">
        <f t="shared" ref="F11:F12" si="1">(C11+D11)*E11</f>
        <v>2432000</v>
      </c>
      <c r="G11" s="27">
        <v>8</v>
      </c>
      <c r="H11" s="23">
        <f t="shared" ref="H11:H12" si="2">+G11*F11</f>
        <v>19456000</v>
      </c>
    </row>
    <row r="12" spans="2:8" ht="15.95" thickBot="1">
      <c r="B12" s="24" t="s">
        <v>14</v>
      </c>
      <c r="C12" s="25">
        <v>3500000</v>
      </c>
      <c r="D12" s="19">
        <f t="shared" si="0"/>
        <v>1820000</v>
      </c>
      <c r="E12" s="26">
        <v>0.15</v>
      </c>
      <c r="F12" s="21">
        <f t="shared" si="1"/>
        <v>798000</v>
      </c>
      <c r="G12" s="27">
        <v>8</v>
      </c>
      <c r="H12" s="23">
        <f t="shared" si="2"/>
        <v>6384000</v>
      </c>
    </row>
    <row r="13" spans="2:8" ht="15.95" thickBot="1">
      <c r="B13" s="28"/>
      <c r="C13" s="29"/>
      <c r="D13" s="29"/>
      <c r="E13" s="30"/>
      <c r="F13" s="30"/>
      <c r="G13" s="31" t="s">
        <v>15</v>
      </c>
      <c r="H13" s="16">
        <f>SUM(H10:H12)</f>
        <v>72656000</v>
      </c>
    </row>
    <row r="14" spans="2:8" ht="15.95" thickBot="1">
      <c r="B14" s="5"/>
      <c r="C14" s="32"/>
      <c r="D14" s="32"/>
      <c r="E14" s="12"/>
      <c r="F14" s="12"/>
      <c r="G14" s="12"/>
      <c r="H14" s="33"/>
    </row>
    <row r="15" spans="2:8" ht="15.95" thickBot="1">
      <c r="B15" s="34" t="s">
        <v>16</v>
      </c>
      <c r="C15" s="35"/>
      <c r="D15" s="35"/>
      <c r="E15" s="36"/>
      <c r="F15" s="36"/>
      <c r="G15" s="36"/>
      <c r="H15" s="37"/>
    </row>
    <row r="16" spans="2:8" ht="15.95" thickBot="1">
      <c r="B16" s="13" t="s">
        <v>5</v>
      </c>
      <c r="C16" s="14" t="s">
        <v>6</v>
      </c>
      <c r="D16" s="14" t="s">
        <v>7</v>
      </c>
      <c r="E16" s="15" t="s">
        <v>8</v>
      </c>
      <c r="F16" s="15" t="s">
        <v>9</v>
      </c>
      <c r="G16" s="15" t="s">
        <v>10</v>
      </c>
      <c r="H16" s="16" t="s">
        <v>11</v>
      </c>
    </row>
    <row r="17" spans="2:12">
      <c r="B17" s="38" t="s">
        <v>17</v>
      </c>
      <c r="C17" s="18">
        <v>1800000</v>
      </c>
      <c r="D17" s="19">
        <f t="shared" ref="D17" si="3">+C17*0.7034</f>
        <v>1266120</v>
      </c>
      <c r="E17" s="39">
        <v>0.25</v>
      </c>
      <c r="F17" s="40">
        <v>1</v>
      </c>
      <c r="G17" s="27">
        <v>8</v>
      </c>
      <c r="H17" s="41">
        <f>+(C17+D17)*E17*G17*F17</f>
        <v>6132240</v>
      </c>
    </row>
    <row r="18" spans="2:12" ht="15.95" thickBot="1">
      <c r="B18" s="38" t="s">
        <v>18</v>
      </c>
      <c r="C18" s="25">
        <v>877600</v>
      </c>
      <c r="D18" s="19">
        <f>+C18*0.8206</f>
        <v>720158.55999999994</v>
      </c>
      <c r="E18" s="26">
        <v>0.4</v>
      </c>
      <c r="F18" s="40">
        <v>1</v>
      </c>
      <c r="G18" s="27">
        <v>8</v>
      </c>
      <c r="H18" s="41">
        <f t="shared" ref="H18" si="4">+(C18+D18)*E18*G18*F18</f>
        <v>5112827.3920000009</v>
      </c>
    </row>
    <row r="19" spans="2:12" ht="15.95" thickBot="1">
      <c r="B19" s="28"/>
      <c r="C19" s="29"/>
      <c r="D19" s="30"/>
      <c r="E19" s="30"/>
      <c r="F19" s="30"/>
      <c r="G19" s="31" t="s">
        <v>19</v>
      </c>
      <c r="H19" s="16">
        <f>SUM(H17:H18)</f>
        <v>11245067.392000001</v>
      </c>
    </row>
    <row r="20" spans="2:12" ht="15.95" thickBot="1">
      <c r="B20" s="42"/>
      <c r="C20" s="43"/>
      <c r="D20" s="44"/>
      <c r="E20" s="44"/>
      <c r="F20" s="44"/>
      <c r="G20" s="44"/>
      <c r="H20" s="45"/>
    </row>
    <row r="21" spans="2:12" ht="15.95" thickBot="1">
      <c r="B21" s="34" t="s">
        <v>20</v>
      </c>
      <c r="C21" s="35"/>
      <c r="D21" s="35"/>
      <c r="E21" s="36"/>
      <c r="F21" s="36"/>
      <c r="G21" s="36"/>
      <c r="H21" s="37"/>
      <c r="L21" s="46"/>
    </row>
    <row r="22" spans="2:12" ht="15.95" thickBot="1">
      <c r="B22" s="13" t="s">
        <v>5</v>
      </c>
      <c r="C22" s="14" t="s">
        <v>6</v>
      </c>
      <c r="D22" s="14"/>
      <c r="E22" s="15" t="s">
        <v>21</v>
      </c>
      <c r="F22" s="15" t="s">
        <v>9</v>
      </c>
      <c r="G22" s="15" t="s">
        <v>10</v>
      </c>
      <c r="H22" s="16" t="s">
        <v>11</v>
      </c>
    </row>
    <row r="23" spans="2:12" ht="24.75" customHeight="1" thickBot="1">
      <c r="B23" s="38" t="s">
        <v>22</v>
      </c>
      <c r="C23" s="18">
        <f>+(1400000)+(877600*1.52)+1000000</f>
        <v>3733952</v>
      </c>
      <c r="D23" s="19"/>
      <c r="E23" s="39">
        <v>0.3</v>
      </c>
      <c r="F23" s="40">
        <v>1</v>
      </c>
      <c r="G23" s="27">
        <v>5</v>
      </c>
      <c r="H23" s="41">
        <f>+(C23+D23)*E23*G23*F23</f>
        <v>5600927.9999999991</v>
      </c>
    </row>
    <row r="24" spans="2:12" ht="15.95" thickBot="1">
      <c r="B24" s="28"/>
      <c r="C24" s="29"/>
      <c r="D24" s="30"/>
      <c r="E24" s="30"/>
      <c r="F24" s="30"/>
      <c r="G24" s="31" t="s">
        <v>23</v>
      </c>
      <c r="H24" s="16">
        <f>SUM(H22:H23)</f>
        <v>5600927.9999999991</v>
      </c>
    </row>
    <row r="25" spans="2:12" ht="15.95" thickBot="1">
      <c r="B25" s="42"/>
      <c r="C25" s="43"/>
      <c r="D25" s="44"/>
      <c r="E25" s="44"/>
      <c r="F25" s="44"/>
      <c r="G25" s="44"/>
      <c r="H25" s="45"/>
    </row>
    <row r="26" spans="2:12" ht="15.95" thickBot="1">
      <c r="B26" s="34" t="s">
        <v>24</v>
      </c>
      <c r="C26" s="35"/>
      <c r="D26" s="35"/>
      <c r="E26" s="36"/>
      <c r="F26" s="36"/>
      <c r="G26" s="36"/>
      <c r="H26" s="37"/>
    </row>
    <row r="27" spans="2:12" ht="15.95" thickBot="1">
      <c r="B27" s="13" t="s">
        <v>5</v>
      </c>
      <c r="C27" s="14" t="s">
        <v>6</v>
      </c>
      <c r="D27" s="14"/>
      <c r="E27" s="15" t="s">
        <v>21</v>
      </c>
      <c r="F27" s="15" t="s">
        <v>9</v>
      </c>
      <c r="G27" s="15" t="s">
        <v>10</v>
      </c>
      <c r="H27" s="16" t="s">
        <v>11</v>
      </c>
    </row>
    <row r="28" spans="2:12" ht="29.1" thickBot="1">
      <c r="B28" s="38" t="s">
        <v>24</v>
      </c>
      <c r="C28" s="18">
        <v>300000</v>
      </c>
      <c r="D28" s="19"/>
      <c r="E28" s="39">
        <v>1</v>
      </c>
      <c r="F28" s="40">
        <v>1</v>
      </c>
      <c r="G28" s="27">
        <v>11</v>
      </c>
      <c r="H28" s="41">
        <f>+(C28+D28)*E28*G28*F28</f>
        <v>3300000</v>
      </c>
    </row>
    <row r="29" spans="2:12" ht="15.95" thickBot="1">
      <c r="B29" s="28"/>
      <c r="C29" s="29"/>
      <c r="D29" s="30"/>
      <c r="E29" s="30"/>
      <c r="F29" s="30"/>
      <c r="G29" s="31" t="s">
        <v>23</v>
      </c>
      <c r="H29" s="16">
        <f>SUM(H27:H28)</f>
        <v>3300000</v>
      </c>
    </row>
    <row r="30" spans="2:12" ht="15.95" thickBot="1">
      <c r="B30" s="5"/>
      <c r="C30" s="32"/>
      <c r="D30" s="12"/>
      <c r="E30" s="12"/>
      <c r="F30" s="12"/>
      <c r="G30" s="12"/>
      <c r="H30" s="47"/>
    </row>
    <row r="31" spans="2:12" ht="17.100000000000001" thickTop="1" thickBot="1">
      <c r="B31" s="48"/>
      <c r="C31" s="49"/>
      <c r="D31" s="50"/>
      <c r="E31" s="50"/>
      <c r="F31" s="50"/>
      <c r="G31" s="51" t="s">
        <v>25</v>
      </c>
      <c r="H31" s="52">
        <f>H13+H19+H24</f>
        <v>89501995.392000005</v>
      </c>
    </row>
    <row r="32" spans="2:12" ht="15.95" thickBot="1">
      <c r="B32" s="53" t="s">
        <v>26</v>
      </c>
      <c r="C32" s="29"/>
      <c r="D32" s="30"/>
      <c r="E32" s="30"/>
      <c r="F32" s="30"/>
      <c r="G32" s="54">
        <v>1.5496015159467378</v>
      </c>
      <c r="H32" s="55">
        <f>G32*H31</f>
        <v>138692427.73970115</v>
      </c>
      <c r="J32" s="56"/>
      <c r="K32" s="56"/>
    </row>
    <row r="33" spans="2:8" ht="15.95" thickBot="1">
      <c r="B33" s="57" t="s">
        <v>27</v>
      </c>
      <c r="C33" s="58">
        <f>+'[2]APUS 2023 '!D11</f>
        <v>1.28210208</v>
      </c>
      <c r="D33" s="59"/>
      <c r="E33" s="59"/>
      <c r="F33" s="59"/>
      <c r="G33" s="59"/>
      <c r="H33" s="60">
        <f>+C33*H32</f>
        <v>177817850.08532056</v>
      </c>
    </row>
    <row r="34" spans="2:8" ht="15.95" thickBot="1">
      <c r="B34" s="53" t="s">
        <v>28</v>
      </c>
      <c r="C34" s="29"/>
      <c r="D34" s="30"/>
      <c r="E34" s="30"/>
      <c r="F34" s="30"/>
      <c r="G34" s="61">
        <v>0.19</v>
      </c>
      <c r="H34" s="55">
        <f>H33*0.19</f>
        <v>33785391.516210906</v>
      </c>
    </row>
    <row r="35" spans="2:8" s="67" customFormat="1" ht="18" customHeight="1" thickBot="1">
      <c r="B35" s="62" t="s">
        <v>29</v>
      </c>
      <c r="C35" s="63"/>
      <c r="D35" s="64"/>
      <c r="E35" s="64"/>
      <c r="F35" s="64"/>
      <c r="G35" s="65"/>
      <c r="H35" s="66">
        <f>H33+H34</f>
        <v>211603241.60153148</v>
      </c>
    </row>
    <row r="36" spans="2:8">
      <c r="B36" s="68"/>
      <c r="C36" s="69"/>
    </row>
    <row r="37" spans="2:8">
      <c r="B37" s="68"/>
      <c r="C37" s="69"/>
      <c r="H37" s="70"/>
    </row>
    <row r="38" spans="2:8">
      <c r="H38" s="71"/>
    </row>
    <row r="39" spans="2:8">
      <c r="H39" s="72"/>
    </row>
    <row r="43" spans="2:8">
      <c r="D43" s="73" t="s">
        <v>30</v>
      </c>
    </row>
    <row r="44" spans="2:8" ht="15.95">
      <c r="D44" s="74" t="s">
        <v>31</v>
      </c>
    </row>
    <row r="45" spans="2:8" ht="15.95">
      <c r="D45" s="74" t="s">
        <v>32</v>
      </c>
    </row>
  </sheetData>
  <mergeCells count="5">
    <mergeCell ref="B1:H1"/>
    <mergeCell ref="B4:C4"/>
    <mergeCell ref="B5:C5"/>
    <mergeCell ref="B7:H7"/>
    <mergeCell ref="B8:H8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VELASCO</dc:creator>
  <cp:keywords/>
  <dc:description/>
  <cp:lastModifiedBy>Margarita M. Prada Castellanos</cp:lastModifiedBy>
  <cp:revision/>
  <dcterms:created xsi:type="dcterms:W3CDTF">2023-04-14T22:29:07Z</dcterms:created>
  <dcterms:modified xsi:type="dcterms:W3CDTF">2023-07-13T22:25:14Z</dcterms:modified>
  <cp:category/>
  <cp:contentStatus/>
</cp:coreProperties>
</file>